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3755" windowHeight="946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<sst xmlns="http://schemas.openxmlformats.org/spreadsheetml/2006/main" count="35" uniqueCount="19">
  <si>
    <t>Inversión</t>
  </si>
  <si>
    <t>K</t>
  </si>
  <si>
    <t>Tipo de interes</t>
  </si>
  <si>
    <t>CF</t>
  </si>
  <si>
    <t>VAN</t>
  </si>
  <si>
    <t>VAF</t>
  </si>
  <si>
    <t>TIR</t>
  </si>
  <si>
    <t>Desviación</t>
  </si>
  <si>
    <t>* Este sera mi margen o limite superior, el margen inferior es 0</t>
  </si>
  <si>
    <t>Limite del CF2 para que VAN = 0</t>
  </si>
  <si>
    <t>*Limite inferior</t>
  </si>
  <si>
    <t>Limite del CF3 para que VAN = 0</t>
  </si>
  <si>
    <t>Limite del CF1 para que VAN = 0</t>
  </si>
  <si>
    <t>Diferencia</t>
  </si>
  <si>
    <t>*Limite superior infinito</t>
  </si>
  <si>
    <t>* A partir de la diferencia, podriamos trasladarlo en el tiempo para calcuar el resto de limites</t>
  </si>
  <si>
    <t>CF2</t>
  </si>
  <si>
    <t>* Si llevamos el VAN hacia el futuro, encontramos tb la diferencia de cada flujo</t>
  </si>
  <si>
    <t>Limite superior de K es igual a la TIR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</si>
</sst>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000"/>
    <numFmt numFmtId="166" formatCode="0.00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8" fontId="0" fillId="0" borderId="0" xfId="0" applyNumberFormat="1" applyAlignment="1">
      <alignment/>
    </xf>
    <xf numFmtId="10" fontId="0" fillId="0" borderId="0" xfId="0" applyNumberFormat="1" applyAlignment="1">
      <alignment/>
    </xf>
    <xf numFmtId="9" fontId="0" fillId="0" borderId="0" xfId="19" applyAlignment="1">
      <alignment/>
    </xf>
    <xf numFmtId="10" fontId="0" fillId="0" borderId="0" xfId="19" applyNumberFormat="1" applyAlignment="1">
      <alignment/>
    </xf>
    <xf numFmtId="0" fontId="0" fillId="0" borderId="0" xfId="0" applyAlignment="1">
      <alignment horizontal="left"/>
    </xf>
    <xf numFmtId="2" fontId="0" fillId="0" borderId="0" xfId="0" applyNumberForma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34"/>
  <sheetViews>
    <sheetView tabSelected="1" workbookViewId="0" topLeftCell="A1">
      <selection activeCell="H9" sqref="H9"/>
    </sheetView>
  </sheetViews>
  <sheetFormatPr defaultColWidth="11.421875" defaultRowHeight="12.75"/>
  <sheetData>
    <row r="2" spans="2:6" ht="12.75">
      <c r="B2" t="s">
        <v>0</v>
      </c>
      <c r="C2">
        <f>-48325</f>
        <v>-48325</v>
      </c>
      <c r="D2" s="1" t="s">
        <v>1</v>
      </c>
      <c r="E2">
        <v>0.03</v>
      </c>
      <c r="F2" t="s">
        <v>2</v>
      </c>
    </row>
    <row r="3" spans="2:3" ht="12.75">
      <c r="B3" t="s">
        <v>3</v>
      </c>
      <c r="C3">
        <v>25030</v>
      </c>
    </row>
    <row r="4" spans="2:3" ht="12.75">
      <c r="B4" t="s">
        <v>3</v>
      </c>
      <c r="C4">
        <v>16715</v>
      </c>
    </row>
    <row r="5" spans="2:3" ht="12.75">
      <c r="B5" t="s">
        <v>3</v>
      </c>
      <c r="C5">
        <v>20000</v>
      </c>
    </row>
    <row r="8" spans="2:6" ht="12.75">
      <c r="B8" s="2" t="s">
        <v>4</v>
      </c>
      <c r="C8" s="3">
        <f>NPV(E2,C3:C5)+C2</f>
        <v>10034.2946820203</v>
      </c>
      <c r="E8" s="2" t="s">
        <v>5</v>
      </c>
      <c r="F8" s="3">
        <f>NPV(E2,C3:C5)</f>
        <v>58359.2946820203</v>
      </c>
    </row>
    <row r="9" spans="2:3" ht="12.75">
      <c r="B9" s="2" t="s">
        <v>6</v>
      </c>
      <c r="C9" s="4">
        <f>IRR(C2:C5)</f>
        <v>0.13989943636559432</v>
      </c>
    </row>
    <row r="12" spans="2:4" ht="12.75">
      <c r="B12" t="s">
        <v>0</v>
      </c>
      <c r="C12" s="3">
        <f>-48325+(-C8)</f>
        <v>-58359.2946820203</v>
      </c>
      <c r="D12" s="7" t="s">
        <v>8</v>
      </c>
    </row>
    <row r="13" spans="2:3" ht="12.75">
      <c r="B13" t="s">
        <v>3</v>
      </c>
      <c r="C13">
        <v>25030</v>
      </c>
    </row>
    <row r="14" spans="2:3" ht="12.75">
      <c r="B14" t="s">
        <v>3</v>
      </c>
      <c r="C14">
        <v>16715</v>
      </c>
    </row>
    <row r="15" spans="2:3" ht="12.75">
      <c r="B15" t="s">
        <v>3</v>
      </c>
      <c r="C15">
        <v>20000</v>
      </c>
    </row>
    <row r="18" spans="2:6" ht="12.75">
      <c r="B18" s="2" t="s">
        <v>4</v>
      </c>
      <c r="C18" s="3">
        <f>NPV($E$2,C13:C15)+C12</f>
        <v>0</v>
      </c>
      <c r="E18" s="2" t="s">
        <v>5</v>
      </c>
      <c r="F18" s="3">
        <f>NPV($E$2,C13:C15)</f>
        <v>58359.2946820203</v>
      </c>
    </row>
    <row r="19" spans="2:3" ht="12.75">
      <c r="B19" s="2" t="s">
        <v>6</v>
      </c>
      <c r="C19" s="4">
        <f>IRR(C12:C15)</f>
        <v>0.0300000000002549</v>
      </c>
    </row>
    <row r="21" spans="2:3" ht="12.75">
      <c r="B21" s="2" t="s">
        <v>7</v>
      </c>
      <c r="C21" s="6">
        <f>(C12-C2)/C2</f>
        <v>0.20764189719648835</v>
      </c>
    </row>
    <row r="22" ht="12.75">
      <c r="H22" s="9" t="s">
        <v>13</v>
      </c>
    </row>
    <row r="23" spans="2:8" ht="12.75">
      <c r="B23" s="2" t="s">
        <v>9</v>
      </c>
      <c r="E23" s="8">
        <f>(-C2-(C3/(1+E2))-(C5/(1+E2)^3))*(1+E2)^2</f>
        <v>6069.616771844661</v>
      </c>
      <c r="F23" t="s">
        <v>10</v>
      </c>
      <c r="H23" s="8">
        <f>C4-E23</f>
        <v>10645.383228155339</v>
      </c>
    </row>
    <row r="24" spans="2:6" ht="12.75">
      <c r="B24" s="2" t="s">
        <v>7</v>
      </c>
      <c r="C24" s="5">
        <f>(E23-C3)/C3</f>
        <v>-0.7575063215403652</v>
      </c>
      <c r="F24" t="s">
        <v>14</v>
      </c>
    </row>
    <row r="25" ht="12.75">
      <c r="I25" t="s">
        <v>16</v>
      </c>
    </row>
    <row r="26" spans="2:10" ht="12.75">
      <c r="B26" s="2" t="s">
        <v>11</v>
      </c>
      <c r="E26" s="8">
        <f>(-C2-(C3/(1+E2))-(C4/(1+E2)^2))*(1+E2)^3</f>
        <v>9035.255275000001</v>
      </c>
      <c r="F26" t="s">
        <v>10</v>
      </c>
      <c r="H26" s="8">
        <f>C5-E26</f>
        <v>10964.744724999999</v>
      </c>
      <c r="I26">
        <f>H26/(1+E2)</f>
        <v>10645.383228155339</v>
      </c>
      <c r="J26" t="s">
        <v>15</v>
      </c>
    </row>
    <row r="27" spans="2:6" ht="12.75">
      <c r="B27" s="2" t="s">
        <v>7</v>
      </c>
      <c r="C27" s="5">
        <f>(E26-C5)/C5</f>
        <v>-0.54823723625</v>
      </c>
      <c r="F27" t="s">
        <v>14</v>
      </c>
    </row>
    <row r="29" spans="2:8" ht="12.75">
      <c r="B29" s="2" t="s">
        <v>12</v>
      </c>
      <c r="E29" s="8">
        <f>(-C2-(C4/(1+E2)^2)-(C5/(1+E2)^3))*(1+E2)</f>
        <v>14694.676477519086</v>
      </c>
      <c r="F29" t="s">
        <v>10</v>
      </c>
      <c r="H29" s="8">
        <f>C3-E29</f>
        <v>10335.323522480914</v>
      </c>
    </row>
    <row r="30" spans="2:6" ht="12.75">
      <c r="B30" s="2" t="s">
        <v>7</v>
      </c>
      <c r="C30" s="5">
        <f>(E29-C3)/C3</f>
        <v>-0.41291743997127106</v>
      </c>
      <c r="F30" t="s">
        <v>14</v>
      </c>
    </row>
    <row r="32" spans="8:9" ht="12.75">
      <c r="H32">
        <f>C8*(1+E2)</f>
        <v>10335.323522480909</v>
      </c>
      <c r="I32" t="s">
        <v>17</v>
      </c>
    </row>
    <row r="34" ht="12.75">
      <c r="B34" s="2" t="s">
        <v>18</v>
      </c>
    </row>
  </sheetData>
  <printOptions/>
  <pageMargins left="0.75" right="0.75" top="1" bottom="1" header="0" footer="0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Marble</dc:creator>
  <cp:keywords/>
  <dc:description/>
  <cp:lastModifiedBy>Marble</cp:lastModifiedBy>
  <dcterms:created xsi:type="dcterms:W3CDTF">2006-03-16T08:13:23Z</dcterms:created>
  <dcterms:modified xsi:type="dcterms:W3CDTF">2006-03-16T09:55:51Z</dcterms:modified>
  <cp:category/>
  <cp:version/>
  <cp:contentType/>
  <cp:contentStatus/>
</cp:coreProperties>
</file>